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9195" activeTab="0"/>
  </bookViews>
  <sheets>
    <sheet name="2018" sheetId="1" r:id="rId1"/>
  </sheets>
  <definedNames>
    <definedName name="_xlnm.Print_Area" localSheetId="0">'2018'!$A$1:$G$81</definedName>
  </definedNames>
  <calcPr fullCalcOnLoad="1"/>
</workbook>
</file>

<file path=xl/sharedStrings.xml><?xml version="1.0" encoding="utf-8"?>
<sst xmlns="http://schemas.openxmlformats.org/spreadsheetml/2006/main" count="157" uniqueCount="123">
  <si>
    <t>Код</t>
  </si>
  <si>
    <t>Найменування доходів згідно із бюджетною класифікацією</t>
  </si>
  <si>
    <t>Податкові надходження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</si>
  <si>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</si>
  <si>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</si>
  <si>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</si>
  <si>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</si>
  <si>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</si>
  <si>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</si>
  <si>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</si>
  <si>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</si>
  <si>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</si>
  <si>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</si>
  <si>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</si>
  <si>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</si>
  <si>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</si>
  <si>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</si>
  <si>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</si>
  <si>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</si>
  <si>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</si>
  <si>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</si>
  <si>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</si>
  <si>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</si>
  <si>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</si>
  <si>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</si>
  <si>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</si>
  <si>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</si>
  <si>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</si>
  <si>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</si>
  <si>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</si>
  <si>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</si>
  <si>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</si>
  <si>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</si>
  <si>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</si>
  <si>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</si>
  <si>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</si>
  <si>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</si>
  <si>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</si>
  <si>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</si>
  <si>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</si>
  <si>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</si>
  <si>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</si>
  <si>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</si>
  <si>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</si>
  <si>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</si>
  <si>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</si>
  <si>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</si>
  <si>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</si>
  <si>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</si>
  <si>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</si>
  <si>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</si>
  <si>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</si>
  <si>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4.1.2</t>
  </si>
  <si>
    <t>4.1.3</t>
  </si>
  <si>
    <t>х</t>
  </si>
  <si>
    <t>Податок та збір на доходи фізичних осіб</t>
  </si>
  <si>
    <t>2.6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</si>
  <si>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</si>
  <si>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</si>
  <si>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</si>
  <si>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Збір за провадження деяких видів підприємницької діяльності, що справлявся до 1 січня 2015 року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</si>
  <si>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</si>
  <si>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</si>
  <si>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</si>
  <si>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</si>
  <si>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</si>
  <si>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</si>
  <si>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</si>
  <si>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</si>
  <si>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</si>
  <si>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4</t>
  </si>
  <si>
    <t>Плата за надання адміністративних послуг</t>
  </si>
  <si>
    <t>3.2</t>
  </si>
  <si>
    <t>Кошти від відчуження майна, що належить Автономній Республіці Крим та майна, що перебуває в комунальній власності</t>
  </si>
  <si>
    <t xml:space="preserve">Виконання бюджету міста Южноукраїнськ за доходами </t>
  </si>
  <si>
    <t>1.6</t>
  </si>
  <si>
    <t>1.6.1</t>
  </si>
  <si>
    <t>1.6.2</t>
  </si>
  <si>
    <t>1.6.3</t>
  </si>
  <si>
    <t>1.6.4</t>
  </si>
  <si>
    <t>Акцизний податок з вироблених в Україні підакцизних товарів (продукції). Пальне</t>
  </si>
  <si>
    <t>Акцизний податок з ввезених на митну територію України підакцизних товарів (продукції). Пальне</t>
  </si>
  <si>
    <t>Податок з власників транспортних засобів та інших самохідних машин і механізмів</t>
  </si>
  <si>
    <t>Податок на прибуток підприємств та фінансових установ комунальної власності</t>
  </si>
  <si>
    <t xml:space="preserve">до рішення Южноукраїнської міської ради 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</si>
  <si>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</si>
  <si>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</si>
  <si>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</si>
  <si>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</si>
  <si>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</si>
  <si>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</si>
  <si>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</si>
  <si>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</si>
  <si>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</si>
  <si>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4.2.10</t>
  </si>
  <si>
    <t>Надходження коштів від Державного фонду дорогоцінних металів і дорогоцінного каміння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</si>
  <si>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</si>
  <si>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</si>
  <si>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</si>
  <si>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</si>
  <si>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Додаток №1</t>
  </si>
  <si>
    <t>Плата за встановлення земельного сервітуту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</si>
  <si>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</si>
  <si>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</si>
  <si>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</si>
  <si>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</si>
  <si>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Субвенції з державного бюджету місцевим бюджетам</t>
  </si>
  <si>
    <t>Субвенції з місцевих бюджетів іншим місцевим бюджетам</t>
  </si>
  <si>
    <t>Інші субвенції з місцевого бюджету</t>
  </si>
  <si>
    <t>Фактичні надходження звітного періоду</t>
  </si>
  <si>
    <t xml:space="preserve">ВСЬОГО ДОХОДІВ ЗАГАЛЬНОГО ФОНДУ     </t>
  </si>
  <si>
    <t>РАЗОМ ДОХОДІВ ЗАГАЛЬНОГО ФОНДУ                                                                                          (без урахування офіційних трансфертів)</t>
  </si>
  <si>
    <t xml:space="preserve">План на звітний період </t>
  </si>
  <si>
    <t xml:space="preserve">РАЗОМ ДОХОДІВ СПЕЦІАЛЬНОГО ФОНДУ                               </t>
  </si>
  <si>
    <t>ВСЬОГО ПО ЗАГАЛЬНОМУ ТА СПЕЦІАЛЬНОМУ ФОНДАХ</t>
  </si>
  <si>
    <t>Субвенція на здійснення заходів щодо соціально-економічного розвитку окремих територій</t>
  </si>
  <si>
    <t>4.1.4</t>
  </si>
  <si>
    <t xml:space="preserve"> за 2018 рік</t>
  </si>
  <si>
    <t>у 5,0 р</t>
  </si>
  <si>
    <t>у 3,1 р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</si>
  <si>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будинком,поводження з побутовими відходами (вивезення побутових відходів) та вивезення рідких нечистот, внесків за встановлення, обслуговування та зміну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</si>
  <si>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вихователя,підтримку малих групових будинків за рахунок відповідної субвенції з державного бюджету</t>
  </si>
  <si>
    <t xml:space="preserve">від __27.03___2019_ № __1448_______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</si>
</sst>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88" fontId="3" fillId="0" borderId="0" xfId="0" applyNumberFormat="1" applyFont="1" applyFill="1" applyAlignment="1">
      <alignment horizontal="center"/>
    </xf>
    <xf numFmtId="188" fontId="3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Alignment="1">
      <alignment horizontal="center"/>
    </xf>
    <xf numFmtId="188" fontId="5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/>
    </xf>
    <xf numFmtId="188" fontId="8" fillId="0" borderId="0" xfId="0" applyNumberFormat="1" applyFont="1" applyFill="1" applyAlignment="1">
      <alignment horizontal="left"/>
    </xf>
    <xf numFmtId="188" fontId="8" fillId="0" borderId="0" xfId="0" applyNumberFormat="1" applyFont="1" applyAlignment="1">
      <alignment horizontal="center"/>
    </xf>
    <xf numFmtId="188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88" fontId="6" fillId="0" borderId="10" xfId="0" applyNumberFormat="1" applyFont="1" applyFill="1" applyBorder="1" applyAlignment="1">
      <alignment horizontal="center" vertical="center"/>
    </xf>
    <xf numFmtId="188" fontId="9" fillId="0" borderId="10" xfId="0" applyNumberFormat="1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8" fontId="6" fillId="0" borderId="12" xfId="0" applyNumberFormat="1" applyFont="1" applyFill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wrapText="1"/>
    </xf>
    <xf numFmtId="188" fontId="8" fillId="0" borderId="0" xfId="0" applyNumberFormat="1" applyFont="1" applyFill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="75" zoomScaleSheetLayoutView="75" zoomScalePageLayoutView="0" workbookViewId="0" topLeftCell="A1">
      <selection activeCell="E9" sqref="E9:E11"/>
    </sheetView>
  </sheetViews>
  <sheetFormatPr defaultColWidth="9.00390625" defaultRowHeight="12.75"/>
  <cols>
    <col min="1" max="1" width="5.875" style="29" customWidth="1"/>
    <col min="2" max="2" width="12.00390625" style="1" customWidth="1"/>
    <col min="3" max="3" width="61.375" style="1" customWidth="1"/>
    <col min="4" max="4" width="12.875" style="28" customWidth="1"/>
    <col min="5" max="5" width="16.125" style="28" customWidth="1"/>
    <col min="6" max="6" width="11.75390625" style="30" customWidth="1"/>
    <col min="7" max="7" width="11.75390625" style="19" customWidth="1"/>
    <col min="8" max="16384" width="9.125" style="1" customWidth="1"/>
  </cols>
  <sheetData>
    <row r="1" spans="1:7" s="21" customFormat="1" ht="20.25">
      <c r="A1" s="34"/>
      <c r="B1" s="35"/>
      <c r="C1" s="35"/>
      <c r="D1" s="36" t="s">
        <v>100</v>
      </c>
      <c r="E1" s="36"/>
      <c r="F1" s="37"/>
      <c r="G1" s="37"/>
    </row>
    <row r="2" spans="1:7" s="21" customFormat="1" ht="20.25">
      <c r="A2" s="34"/>
      <c r="B2" s="35"/>
      <c r="C2" s="35"/>
      <c r="D2" s="36" t="s">
        <v>84</v>
      </c>
      <c r="E2" s="36"/>
      <c r="F2" s="37"/>
      <c r="G2" s="37"/>
    </row>
    <row r="3" spans="1:7" s="21" customFormat="1" ht="20.25">
      <c r="A3" s="34"/>
      <c r="B3" s="35"/>
      <c r="C3" s="35"/>
      <c r="D3" s="38" t="s">
        <v>122</v>
      </c>
      <c r="E3" s="38"/>
      <c r="F3" s="37"/>
      <c r="G3" s="37"/>
    </row>
    <row r="4" spans="1:7" s="21" customFormat="1" ht="20.25">
      <c r="A4" s="34"/>
      <c r="B4" s="35"/>
      <c r="C4" s="35"/>
      <c r="D4" s="38"/>
      <c r="E4" s="38"/>
      <c r="F4" s="38"/>
      <c r="G4" s="38"/>
    </row>
    <row r="5" spans="1:7" s="21" customFormat="1" ht="20.25">
      <c r="A5" s="39"/>
      <c r="B5" s="48"/>
      <c r="C5" s="48"/>
      <c r="D5" s="48"/>
      <c r="E5" s="48"/>
      <c r="F5" s="48"/>
      <c r="G5" s="48"/>
    </row>
    <row r="6" spans="1:7" s="21" customFormat="1" ht="20.25">
      <c r="A6" s="48" t="s">
        <v>74</v>
      </c>
      <c r="B6" s="48"/>
      <c r="C6" s="48"/>
      <c r="D6" s="48"/>
      <c r="E6" s="48"/>
      <c r="F6" s="48"/>
      <c r="G6" s="48"/>
    </row>
    <row r="7" spans="1:7" s="21" customFormat="1" ht="20.25">
      <c r="A7" s="48" t="s">
        <v>117</v>
      </c>
      <c r="B7" s="48"/>
      <c r="C7" s="48"/>
      <c r="D7" s="48"/>
      <c r="E7" s="48"/>
      <c r="F7" s="48"/>
      <c r="G7" s="48"/>
    </row>
    <row r="8" spans="1:7" s="21" customFormat="1" ht="15.75">
      <c r="A8" s="10"/>
      <c r="B8" s="3"/>
      <c r="C8" s="3"/>
      <c r="D8" s="14"/>
      <c r="E8" s="14"/>
      <c r="F8" s="14"/>
      <c r="G8" s="14" t="s">
        <v>31</v>
      </c>
    </row>
    <row r="9" spans="1:11" s="21" customFormat="1" ht="12.75">
      <c r="A9" s="49" t="s">
        <v>16</v>
      </c>
      <c r="B9" s="52" t="s">
        <v>0</v>
      </c>
      <c r="C9" s="52" t="s">
        <v>1</v>
      </c>
      <c r="D9" s="53" t="s">
        <v>112</v>
      </c>
      <c r="E9" s="54" t="s">
        <v>109</v>
      </c>
      <c r="F9" s="54" t="s">
        <v>14</v>
      </c>
      <c r="G9" s="57" t="s">
        <v>15</v>
      </c>
      <c r="H9" s="22"/>
      <c r="I9" s="22"/>
      <c r="J9" s="22"/>
      <c r="K9" s="22"/>
    </row>
    <row r="10" spans="1:11" s="21" customFormat="1" ht="12.75" customHeight="1">
      <c r="A10" s="50"/>
      <c r="B10" s="52"/>
      <c r="C10" s="52"/>
      <c r="D10" s="53"/>
      <c r="E10" s="55"/>
      <c r="F10" s="55"/>
      <c r="G10" s="57"/>
      <c r="H10" s="22"/>
      <c r="I10" s="22"/>
      <c r="J10" s="22"/>
      <c r="K10" s="22"/>
    </row>
    <row r="11" spans="1:11" s="21" customFormat="1" ht="72.75" customHeight="1">
      <c r="A11" s="51"/>
      <c r="B11" s="52"/>
      <c r="C11" s="52"/>
      <c r="D11" s="53"/>
      <c r="E11" s="56"/>
      <c r="F11" s="56"/>
      <c r="G11" s="57"/>
      <c r="H11" s="22"/>
      <c r="I11" s="22"/>
      <c r="J11" s="22"/>
      <c r="K11" s="22"/>
    </row>
    <row r="12" spans="1:11" s="21" customFormat="1" ht="15.75">
      <c r="A12" s="5" t="s">
        <v>35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2"/>
      <c r="I12" s="22"/>
      <c r="J12" s="22"/>
      <c r="K12" s="22"/>
    </row>
    <row r="13" spans="1:11" s="21" customFormat="1" ht="20.25">
      <c r="A13" s="60" t="s">
        <v>36</v>
      </c>
      <c r="B13" s="61"/>
      <c r="C13" s="61"/>
      <c r="D13" s="61"/>
      <c r="E13" s="61"/>
      <c r="F13" s="61"/>
      <c r="G13" s="62"/>
      <c r="H13" s="22"/>
      <c r="I13" s="22"/>
      <c r="J13" s="22"/>
      <c r="K13" s="22"/>
    </row>
    <row r="14" spans="1:7" s="21" customFormat="1" ht="30.75" customHeight="1">
      <c r="A14" s="41">
        <v>1</v>
      </c>
      <c r="B14" s="42">
        <v>10000000</v>
      </c>
      <c r="C14" s="43" t="s">
        <v>2</v>
      </c>
      <c r="D14" s="44">
        <f>D15+D16+D19+D20+D25+D17+D18</f>
        <v>298297.2</v>
      </c>
      <c r="E14" s="44">
        <f>E15+E16+E19+E20+E25+E17+E18</f>
        <v>319975.60000000003</v>
      </c>
      <c r="F14" s="44">
        <f>E14-D14</f>
        <v>21678.400000000023</v>
      </c>
      <c r="G14" s="45">
        <f aca="true" t="shared" si="0" ref="G14:G22">E14/D14*100</f>
        <v>107.26738299923701</v>
      </c>
    </row>
    <row r="15" spans="1:7" s="21" customFormat="1" ht="27" customHeight="1">
      <c r="A15" s="5" t="s">
        <v>17</v>
      </c>
      <c r="B15" s="7">
        <v>11010000</v>
      </c>
      <c r="C15" s="8" t="s">
        <v>55</v>
      </c>
      <c r="D15" s="15">
        <v>222213.2</v>
      </c>
      <c r="E15" s="15">
        <v>241099.7</v>
      </c>
      <c r="F15" s="15">
        <f aca="true" t="shared" si="1" ref="F15:F61">E15-D15</f>
        <v>18886.5</v>
      </c>
      <c r="G15" s="16">
        <f t="shared" si="0"/>
        <v>108.49927007036486</v>
      </c>
    </row>
    <row r="16" spans="1:7" s="21" customFormat="1" ht="36" customHeight="1">
      <c r="A16" s="5" t="s">
        <v>18</v>
      </c>
      <c r="B16" s="7">
        <v>11020200</v>
      </c>
      <c r="C16" s="8" t="s">
        <v>83</v>
      </c>
      <c r="D16" s="15">
        <v>60</v>
      </c>
      <c r="E16" s="15">
        <v>63</v>
      </c>
      <c r="F16" s="15">
        <f t="shared" si="1"/>
        <v>3</v>
      </c>
      <c r="G16" s="16">
        <f t="shared" si="0"/>
        <v>105</v>
      </c>
    </row>
    <row r="17" spans="1:7" s="21" customFormat="1" ht="36" customHeight="1">
      <c r="A17" s="5" t="s">
        <v>19</v>
      </c>
      <c r="B17" s="7">
        <v>14021900</v>
      </c>
      <c r="C17" s="8" t="s">
        <v>80</v>
      </c>
      <c r="D17" s="15">
        <v>629.1</v>
      </c>
      <c r="E17" s="15">
        <v>655.5</v>
      </c>
      <c r="F17" s="15">
        <f t="shared" si="1"/>
        <v>26.399999999999977</v>
      </c>
      <c r="G17" s="16">
        <f t="shared" si="0"/>
        <v>104.19647114926084</v>
      </c>
    </row>
    <row r="18" spans="1:7" s="21" customFormat="1" ht="44.25" customHeight="1">
      <c r="A18" s="5" t="s">
        <v>20</v>
      </c>
      <c r="B18" s="7">
        <v>14031900</v>
      </c>
      <c r="C18" s="8" t="s">
        <v>81</v>
      </c>
      <c r="D18" s="15">
        <v>2585.9</v>
      </c>
      <c r="E18" s="15">
        <v>2635.9</v>
      </c>
      <c r="F18" s="15">
        <f t="shared" si="1"/>
        <v>50</v>
      </c>
      <c r="G18" s="16">
        <f t="shared" si="0"/>
        <v>101.93356278278355</v>
      </c>
    </row>
    <row r="19" spans="1:7" s="21" customFormat="1" ht="31.5">
      <c r="A19" s="5" t="s">
        <v>21</v>
      </c>
      <c r="B19" s="7">
        <v>14040000</v>
      </c>
      <c r="C19" s="8" t="s">
        <v>57</v>
      </c>
      <c r="D19" s="15">
        <v>4500</v>
      </c>
      <c r="E19" s="15">
        <v>4856</v>
      </c>
      <c r="F19" s="15">
        <f t="shared" si="1"/>
        <v>356</v>
      </c>
      <c r="G19" s="16">
        <f t="shared" si="0"/>
        <v>107.91111111111111</v>
      </c>
    </row>
    <row r="20" spans="1:7" s="21" customFormat="1" ht="23.25" customHeight="1">
      <c r="A20" s="5" t="s">
        <v>75</v>
      </c>
      <c r="B20" s="7">
        <v>18000000</v>
      </c>
      <c r="C20" s="8" t="s">
        <v>58</v>
      </c>
      <c r="D20" s="15">
        <f>D21+D22+D23+D24</f>
        <v>68309</v>
      </c>
      <c r="E20" s="15">
        <f>E21+E22+E23+E24</f>
        <v>70665.50000000001</v>
      </c>
      <c r="F20" s="15">
        <f t="shared" si="1"/>
        <v>2356.5000000000146</v>
      </c>
      <c r="G20" s="16">
        <f t="shared" si="0"/>
        <v>103.44976503828194</v>
      </c>
    </row>
    <row r="21" spans="1:7" s="21" customFormat="1" ht="31.5" customHeight="1">
      <c r="A21" s="5" t="s">
        <v>76</v>
      </c>
      <c r="B21" s="7">
        <v>18010000</v>
      </c>
      <c r="C21" s="8" t="s">
        <v>59</v>
      </c>
      <c r="D21" s="15">
        <f>700+54838+43</f>
        <v>55581</v>
      </c>
      <c r="E21" s="15">
        <f>817.8+55729.8+50</f>
        <v>56597.600000000006</v>
      </c>
      <c r="F21" s="15">
        <f t="shared" si="1"/>
        <v>1016.6000000000058</v>
      </c>
      <c r="G21" s="16">
        <f t="shared" si="0"/>
        <v>101.82904229862724</v>
      </c>
    </row>
    <row r="22" spans="1:7" s="21" customFormat="1" ht="27.75" customHeight="1">
      <c r="A22" s="5" t="s">
        <v>77</v>
      </c>
      <c r="B22" s="7">
        <v>18030000</v>
      </c>
      <c r="C22" s="8" t="s">
        <v>40</v>
      </c>
      <c r="D22" s="15">
        <v>8</v>
      </c>
      <c r="E22" s="15">
        <v>12.8</v>
      </c>
      <c r="F22" s="15">
        <f t="shared" si="1"/>
        <v>4.800000000000001</v>
      </c>
      <c r="G22" s="16">
        <f t="shared" si="0"/>
        <v>160</v>
      </c>
    </row>
    <row r="23" spans="1:7" s="21" customFormat="1" ht="31.5" hidden="1">
      <c r="A23" s="5" t="s">
        <v>78</v>
      </c>
      <c r="B23" s="7">
        <v>18040000</v>
      </c>
      <c r="C23" s="8" t="s">
        <v>60</v>
      </c>
      <c r="D23" s="15">
        <v>0</v>
      </c>
      <c r="E23" s="15">
        <v>0</v>
      </c>
      <c r="F23" s="15">
        <f t="shared" si="1"/>
        <v>0</v>
      </c>
      <c r="G23" s="16" t="s">
        <v>54</v>
      </c>
    </row>
    <row r="24" spans="1:7" s="21" customFormat="1" ht="30" customHeight="1">
      <c r="A24" s="5" t="s">
        <v>79</v>
      </c>
      <c r="B24" s="7">
        <v>18050000</v>
      </c>
      <c r="C24" s="8" t="s">
        <v>3</v>
      </c>
      <c r="D24" s="15">
        <v>12720</v>
      </c>
      <c r="E24" s="15">
        <v>14055.1</v>
      </c>
      <c r="F24" s="15">
        <f t="shared" si="1"/>
        <v>1335.1000000000004</v>
      </c>
      <c r="G24" s="16">
        <f>E24/D24*100</f>
        <v>110.49606918238995</v>
      </c>
    </row>
    <row r="25" spans="1:7" s="21" customFormat="1" ht="15.75" hidden="1">
      <c r="A25" s="5" t="s">
        <v>21</v>
      </c>
      <c r="B25" s="7">
        <v>19010000</v>
      </c>
      <c r="C25" s="8" t="s">
        <v>4</v>
      </c>
      <c r="D25" s="15">
        <v>0</v>
      </c>
      <c r="E25" s="15">
        <v>0</v>
      </c>
      <c r="F25" s="15">
        <f t="shared" si="1"/>
        <v>0</v>
      </c>
      <c r="G25" s="16" t="e">
        <f>E25/D25*100</f>
        <v>#DIV/0!</v>
      </c>
    </row>
    <row r="26" spans="1:7" s="21" customFormat="1" ht="30" customHeight="1">
      <c r="A26" s="41" t="s">
        <v>23</v>
      </c>
      <c r="B26" s="42">
        <v>20000000</v>
      </c>
      <c r="C26" s="43" t="s">
        <v>5</v>
      </c>
      <c r="D26" s="44">
        <f>D27+D28+D29+D31+D32+D33+D34+D30</f>
        <v>1637.8</v>
      </c>
      <c r="E26" s="44">
        <f>E27+E28+E29+E31+E32+E33+E34+E30</f>
        <v>2083.5</v>
      </c>
      <c r="F26" s="44">
        <f t="shared" si="1"/>
        <v>445.70000000000005</v>
      </c>
      <c r="G26" s="45">
        <f>E26/D26*100</f>
        <v>127.21333496153377</v>
      </c>
    </row>
    <row r="27" spans="1:7" s="21" customFormat="1" ht="27" customHeight="1">
      <c r="A27" s="5" t="s">
        <v>24</v>
      </c>
      <c r="B27" s="7">
        <v>21080500</v>
      </c>
      <c r="C27" s="8" t="s">
        <v>22</v>
      </c>
      <c r="D27" s="15">
        <v>0</v>
      </c>
      <c r="E27" s="15">
        <v>0.5</v>
      </c>
      <c r="F27" s="15">
        <f t="shared" si="1"/>
        <v>0.5</v>
      </c>
      <c r="G27" s="16" t="s">
        <v>54</v>
      </c>
    </row>
    <row r="28" spans="1:7" s="21" customFormat="1" ht="25.5" customHeight="1">
      <c r="A28" s="5" t="s">
        <v>25</v>
      </c>
      <c r="B28" s="7">
        <v>21081100</v>
      </c>
      <c r="C28" s="8" t="s">
        <v>6</v>
      </c>
      <c r="D28" s="15">
        <v>10</v>
      </c>
      <c r="E28" s="15">
        <v>14.9</v>
      </c>
      <c r="F28" s="15">
        <f t="shared" si="1"/>
        <v>4.9</v>
      </c>
      <c r="G28" s="16">
        <f>E28/D28*100</f>
        <v>149</v>
      </c>
    </row>
    <row r="29" spans="1:7" s="21" customFormat="1" ht="48" customHeight="1">
      <c r="A29" s="5" t="s">
        <v>26</v>
      </c>
      <c r="B29" s="7">
        <v>21081500</v>
      </c>
      <c r="C29" s="8" t="s">
        <v>66</v>
      </c>
      <c r="D29" s="15">
        <v>0</v>
      </c>
      <c r="E29" s="15">
        <v>8.5</v>
      </c>
      <c r="F29" s="15">
        <f t="shared" si="1"/>
        <v>8.5</v>
      </c>
      <c r="G29" s="16" t="s">
        <v>54</v>
      </c>
    </row>
    <row r="30" spans="1:7" s="21" customFormat="1" ht="29.25" customHeight="1">
      <c r="A30" s="5" t="s">
        <v>27</v>
      </c>
      <c r="B30" s="7">
        <v>21081700</v>
      </c>
      <c r="C30" s="8" t="s">
        <v>101</v>
      </c>
      <c r="D30" s="15">
        <v>8</v>
      </c>
      <c r="E30" s="15">
        <v>39.7</v>
      </c>
      <c r="F30" s="15">
        <f t="shared" si="1"/>
        <v>31.700000000000003</v>
      </c>
      <c r="G30" s="16" t="s">
        <v>118</v>
      </c>
    </row>
    <row r="31" spans="1:7" s="21" customFormat="1" ht="27.75" customHeight="1">
      <c r="A31" s="5" t="s">
        <v>28</v>
      </c>
      <c r="B31" s="7">
        <v>22010000</v>
      </c>
      <c r="C31" s="8" t="s">
        <v>71</v>
      </c>
      <c r="D31" s="15">
        <v>843</v>
      </c>
      <c r="E31" s="15">
        <v>1097.6</v>
      </c>
      <c r="F31" s="15">
        <f t="shared" si="1"/>
        <v>254.5999999999999</v>
      </c>
      <c r="G31" s="16">
        <f>E31/D31*100</f>
        <v>130.20166073546855</v>
      </c>
    </row>
    <row r="32" spans="1:7" s="21" customFormat="1" ht="46.5" customHeight="1">
      <c r="A32" s="5" t="s">
        <v>56</v>
      </c>
      <c r="B32" s="7">
        <v>22080400</v>
      </c>
      <c r="C32" s="8" t="s">
        <v>7</v>
      </c>
      <c r="D32" s="15">
        <v>480</v>
      </c>
      <c r="E32" s="15">
        <v>489.9</v>
      </c>
      <c r="F32" s="15">
        <f t="shared" si="1"/>
        <v>9.899999999999977</v>
      </c>
      <c r="G32" s="16">
        <f>E32/D32*100</f>
        <v>102.06249999999999</v>
      </c>
    </row>
    <row r="33" spans="1:7" s="21" customFormat="1" ht="31.5" customHeight="1">
      <c r="A33" s="5" t="s">
        <v>67</v>
      </c>
      <c r="B33" s="7">
        <v>22090000</v>
      </c>
      <c r="C33" s="8" t="s">
        <v>8</v>
      </c>
      <c r="D33" s="15">
        <v>56.8</v>
      </c>
      <c r="E33" s="15">
        <v>94.7</v>
      </c>
      <c r="F33" s="15">
        <f t="shared" si="1"/>
        <v>37.900000000000006</v>
      </c>
      <c r="G33" s="16">
        <f>E33/D33*100</f>
        <v>166.72535211267606</v>
      </c>
    </row>
    <row r="34" spans="1:7" s="21" customFormat="1" ht="28.5" customHeight="1">
      <c r="A34" s="5" t="s">
        <v>46</v>
      </c>
      <c r="B34" s="7">
        <v>24060300</v>
      </c>
      <c r="C34" s="8" t="s">
        <v>22</v>
      </c>
      <c r="D34" s="15">
        <v>240</v>
      </c>
      <c r="E34" s="15">
        <v>337.7</v>
      </c>
      <c r="F34" s="15">
        <f t="shared" si="1"/>
        <v>97.69999999999999</v>
      </c>
      <c r="G34" s="16">
        <f>E34/D34*100</f>
        <v>140.70833333333331</v>
      </c>
    </row>
    <row r="35" spans="1:7" s="21" customFormat="1" ht="15.75" hidden="1">
      <c r="A35" s="5" t="s">
        <v>46</v>
      </c>
      <c r="B35" s="7">
        <v>24060600</v>
      </c>
      <c r="C35" s="8" t="s">
        <v>22</v>
      </c>
      <c r="D35" s="15">
        <v>0</v>
      </c>
      <c r="E35" s="15">
        <v>0</v>
      </c>
      <c r="F35" s="15">
        <f t="shared" si="1"/>
        <v>0</v>
      </c>
      <c r="G35" s="16" t="e">
        <f>E35/D35*100</f>
        <v>#DIV/0!</v>
      </c>
    </row>
    <row r="36" spans="1:7" s="21" customFormat="1" ht="26.25" customHeight="1">
      <c r="A36" s="5" t="s">
        <v>29</v>
      </c>
      <c r="B36" s="7">
        <v>30000000</v>
      </c>
      <c r="C36" s="8" t="s">
        <v>10</v>
      </c>
      <c r="D36" s="15">
        <f>D37+D38</f>
        <v>0</v>
      </c>
      <c r="E36" s="15">
        <f>E37+E38</f>
        <v>3.7</v>
      </c>
      <c r="F36" s="15">
        <f t="shared" si="1"/>
        <v>3.7</v>
      </c>
      <c r="G36" s="16" t="s">
        <v>54</v>
      </c>
    </row>
    <row r="37" spans="1:7" s="21" customFormat="1" ht="68.25" customHeight="1">
      <c r="A37" s="5" t="s">
        <v>30</v>
      </c>
      <c r="B37" s="7">
        <v>31010200</v>
      </c>
      <c r="C37" s="8" t="s">
        <v>61</v>
      </c>
      <c r="D37" s="15">
        <v>0</v>
      </c>
      <c r="E37" s="15">
        <v>3.2</v>
      </c>
      <c r="F37" s="15">
        <f t="shared" si="1"/>
        <v>3.2</v>
      </c>
      <c r="G37" s="16" t="s">
        <v>54</v>
      </c>
    </row>
    <row r="38" spans="1:7" s="21" customFormat="1" ht="39.75" customHeight="1">
      <c r="A38" s="5" t="s">
        <v>72</v>
      </c>
      <c r="B38" s="7">
        <v>31020000</v>
      </c>
      <c r="C38" s="8" t="s">
        <v>95</v>
      </c>
      <c r="D38" s="15">
        <v>0</v>
      </c>
      <c r="E38" s="15">
        <v>0.5</v>
      </c>
      <c r="F38" s="15">
        <f t="shared" si="1"/>
        <v>0.5</v>
      </c>
      <c r="G38" s="16" t="s">
        <v>54</v>
      </c>
    </row>
    <row r="39" spans="1:7" s="21" customFormat="1" ht="50.25" customHeight="1">
      <c r="A39" s="63" t="s">
        <v>111</v>
      </c>
      <c r="B39" s="64"/>
      <c r="C39" s="64"/>
      <c r="D39" s="44">
        <f>D14+D26+D36</f>
        <v>299935</v>
      </c>
      <c r="E39" s="44">
        <f>E14+E26+E36+0.1</f>
        <v>322062.9</v>
      </c>
      <c r="F39" s="44">
        <f t="shared" si="1"/>
        <v>22127.900000000023</v>
      </c>
      <c r="G39" s="45">
        <f aca="true" t="shared" si="2" ref="G39:G61">E39/D39*100</f>
        <v>107.37756513911347</v>
      </c>
    </row>
    <row r="40" spans="1:7" s="21" customFormat="1" ht="24" customHeight="1">
      <c r="A40" s="41" t="s">
        <v>32</v>
      </c>
      <c r="B40" s="42">
        <v>40000000</v>
      </c>
      <c r="C40" s="43" t="s">
        <v>11</v>
      </c>
      <c r="D40" s="44">
        <f>D44+D41+D49</f>
        <v>167233.8</v>
      </c>
      <c r="E40" s="44">
        <f>E44+E41+E49</f>
        <v>164470.4</v>
      </c>
      <c r="F40" s="44">
        <f t="shared" si="1"/>
        <v>-2763.399999999994</v>
      </c>
      <c r="G40" s="45">
        <f t="shared" si="2"/>
        <v>98.34758284509472</v>
      </c>
    </row>
    <row r="41" spans="1:7" s="21" customFormat="1" ht="15" customHeight="1" hidden="1">
      <c r="A41" s="5" t="s">
        <v>33</v>
      </c>
      <c r="B41" s="7">
        <v>41020000</v>
      </c>
      <c r="C41" s="8" t="s">
        <v>12</v>
      </c>
      <c r="D41" s="15">
        <f>D42+D43</f>
        <v>0</v>
      </c>
      <c r="E41" s="15">
        <f>E42+E43</f>
        <v>0</v>
      </c>
      <c r="F41" s="15">
        <f t="shared" si="1"/>
        <v>0</v>
      </c>
      <c r="G41" s="16" t="e">
        <f t="shared" si="2"/>
        <v>#DIV/0!</v>
      </c>
    </row>
    <row r="42" spans="1:7" s="21" customFormat="1" ht="0.75" customHeight="1" hidden="1">
      <c r="A42" s="5" t="s">
        <v>34</v>
      </c>
      <c r="B42" s="7">
        <v>41020601</v>
      </c>
      <c r="C42" s="8" t="s">
        <v>13</v>
      </c>
      <c r="D42" s="15"/>
      <c r="E42" s="15"/>
      <c r="F42" s="15">
        <f t="shared" si="1"/>
        <v>0</v>
      </c>
      <c r="G42" s="16" t="e">
        <f t="shared" si="2"/>
        <v>#DIV/0!</v>
      </c>
    </row>
    <row r="43" spans="1:7" s="21" customFormat="1" ht="47.25" hidden="1">
      <c r="A43" s="5" t="s">
        <v>44</v>
      </c>
      <c r="B43" s="7">
        <v>41021201</v>
      </c>
      <c r="C43" s="8" t="s">
        <v>45</v>
      </c>
      <c r="D43" s="15"/>
      <c r="E43" s="15"/>
      <c r="F43" s="15">
        <f t="shared" si="1"/>
        <v>0</v>
      </c>
      <c r="G43" s="16" t="e">
        <f t="shared" si="2"/>
        <v>#DIV/0!</v>
      </c>
    </row>
    <row r="44" spans="1:7" s="21" customFormat="1" ht="27" customHeight="1">
      <c r="A44" s="5" t="s">
        <v>33</v>
      </c>
      <c r="B44" s="7">
        <v>41030000</v>
      </c>
      <c r="C44" s="8" t="s">
        <v>106</v>
      </c>
      <c r="D44" s="15">
        <f>SUM(D45:D48)</f>
        <v>111863.9</v>
      </c>
      <c r="E44" s="15">
        <f>SUM(E45:E48)</f>
        <v>111863.9</v>
      </c>
      <c r="F44" s="15">
        <f t="shared" si="1"/>
        <v>0</v>
      </c>
      <c r="G44" s="16">
        <f t="shared" si="2"/>
        <v>100</v>
      </c>
    </row>
    <row r="45" spans="1:7" s="21" customFormat="1" ht="31.5" customHeight="1">
      <c r="A45" s="5" t="s">
        <v>34</v>
      </c>
      <c r="B45" s="7">
        <v>41033900</v>
      </c>
      <c r="C45" s="40" t="s">
        <v>62</v>
      </c>
      <c r="D45" s="15">
        <v>36987.1</v>
      </c>
      <c r="E45" s="15">
        <v>36987.1</v>
      </c>
      <c r="F45" s="15">
        <f t="shared" si="1"/>
        <v>0</v>
      </c>
      <c r="G45" s="16">
        <f t="shared" si="2"/>
        <v>100</v>
      </c>
    </row>
    <row r="46" spans="1:7" s="21" customFormat="1" ht="33.75" customHeight="1">
      <c r="A46" s="5" t="s">
        <v>52</v>
      </c>
      <c r="B46" s="7">
        <v>41034200</v>
      </c>
      <c r="C46" s="40" t="s">
        <v>63</v>
      </c>
      <c r="D46" s="15">
        <v>34243.9</v>
      </c>
      <c r="E46" s="15">
        <v>34243.9</v>
      </c>
      <c r="F46" s="15">
        <f t="shared" si="1"/>
        <v>0</v>
      </c>
      <c r="G46" s="16">
        <f t="shared" si="2"/>
        <v>100</v>
      </c>
    </row>
    <row r="47" spans="1:7" s="21" customFormat="1" ht="33.75" customHeight="1">
      <c r="A47" s="5" t="s">
        <v>53</v>
      </c>
      <c r="B47" s="7">
        <v>41034500</v>
      </c>
      <c r="C47" s="40" t="s">
        <v>115</v>
      </c>
      <c r="D47" s="15">
        <v>36446</v>
      </c>
      <c r="E47" s="15">
        <v>36446</v>
      </c>
      <c r="F47" s="15">
        <f t="shared" si="1"/>
        <v>0</v>
      </c>
      <c r="G47" s="16">
        <f t="shared" si="2"/>
        <v>100</v>
      </c>
    </row>
    <row r="48" spans="1:7" s="21" customFormat="1" ht="48" customHeight="1">
      <c r="A48" s="5" t="s">
        <v>116</v>
      </c>
      <c r="B48" s="7">
        <v>41035100</v>
      </c>
      <c r="C48" s="40" t="s">
        <v>68</v>
      </c>
      <c r="D48" s="15">
        <v>4186.9</v>
      </c>
      <c r="E48" s="15">
        <v>4186.9</v>
      </c>
      <c r="F48" s="15">
        <f t="shared" si="1"/>
        <v>0</v>
      </c>
      <c r="G48" s="16">
        <f t="shared" si="2"/>
        <v>100</v>
      </c>
    </row>
    <row r="49" spans="1:7" s="21" customFormat="1" ht="25.5" customHeight="1">
      <c r="A49" s="5" t="s">
        <v>85</v>
      </c>
      <c r="B49" s="7">
        <v>41050000</v>
      </c>
      <c r="C49" s="40" t="s">
        <v>107</v>
      </c>
      <c r="D49" s="15">
        <f>D50+D51+D52+D53+D57+D58+D59+D54+D55+D56</f>
        <v>55369.9</v>
      </c>
      <c r="E49" s="15">
        <f>E50+E51+E52+E53+E57+E58+E59+E54+E55+E56</f>
        <v>52606.50000000001</v>
      </c>
      <c r="F49" s="15">
        <f t="shared" si="1"/>
        <v>-2763.399999999994</v>
      </c>
      <c r="G49" s="16">
        <f t="shared" si="2"/>
        <v>95.00920175040953</v>
      </c>
    </row>
    <row r="50" spans="1:7" s="21" customFormat="1" ht="199.5" customHeight="1">
      <c r="A50" s="5" t="s">
        <v>86</v>
      </c>
      <c r="B50" s="7">
        <v>41050100</v>
      </c>
      <c r="C50" s="31" t="s">
        <v>120</v>
      </c>
      <c r="D50" s="15">
        <v>11229.8</v>
      </c>
      <c r="E50" s="15">
        <v>9887</v>
      </c>
      <c r="F50" s="15">
        <f t="shared" si="1"/>
        <v>-1342.7999999999993</v>
      </c>
      <c r="G50" s="16">
        <f t="shared" si="2"/>
        <v>88.04252969776844</v>
      </c>
    </row>
    <row r="51" spans="1:7" s="21" customFormat="1" ht="67.5" customHeight="1">
      <c r="A51" s="5" t="s">
        <v>87</v>
      </c>
      <c r="B51" s="7">
        <v>41050200</v>
      </c>
      <c r="C51" s="31" t="s">
        <v>96</v>
      </c>
      <c r="D51" s="15">
        <v>1.5</v>
      </c>
      <c r="E51" s="15">
        <v>1.4</v>
      </c>
      <c r="F51" s="15">
        <f t="shared" si="1"/>
        <v>-0.10000000000000009</v>
      </c>
      <c r="G51" s="16">
        <f t="shared" si="2"/>
        <v>93.33333333333333</v>
      </c>
    </row>
    <row r="52" spans="1:7" s="21" customFormat="1" ht="181.5" customHeight="1">
      <c r="A52" s="5" t="s">
        <v>88</v>
      </c>
      <c r="B52" s="7">
        <v>41050300</v>
      </c>
      <c r="C52" s="31" t="s">
        <v>97</v>
      </c>
      <c r="D52" s="15">
        <v>38350.1</v>
      </c>
      <c r="E52" s="15">
        <v>37231.9</v>
      </c>
      <c r="F52" s="15">
        <f t="shared" si="1"/>
        <v>-1118.199999999997</v>
      </c>
      <c r="G52" s="16">
        <f t="shared" si="2"/>
        <v>97.08423185337197</v>
      </c>
    </row>
    <row r="53" spans="1:7" s="21" customFormat="1" ht="171" customHeight="1">
      <c r="A53" s="5" t="s">
        <v>89</v>
      </c>
      <c r="B53" s="7">
        <v>41050700</v>
      </c>
      <c r="C53" s="32" t="s">
        <v>121</v>
      </c>
      <c r="D53" s="15">
        <v>611.5</v>
      </c>
      <c r="E53" s="15">
        <v>592.1</v>
      </c>
      <c r="F53" s="15">
        <f t="shared" si="1"/>
        <v>-19.399999999999977</v>
      </c>
      <c r="G53" s="16">
        <f t="shared" si="2"/>
        <v>96.82747342600165</v>
      </c>
    </row>
    <row r="54" spans="1:7" s="21" customFormat="1" ht="57" customHeight="1">
      <c r="A54" s="5" t="s">
        <v>90</v>
      </c>
      <c r="B54" s="7">
        <v>41051100</v>
      </c>
      <c r="C54" s="33" t="s">
        <v>102</v>
      </c>
      <c r="D54" s="15">
        <v>102.8</v>
      </c>
      <c r="E54" s="15">
        <v>102.8</v>
      </c>
      <c r="F54" s="15">
        <f t="shared" si="1"/>
        <v>0</v>
      </c>
      <c r="G54" s="16">
        <f t="shared" si="2"/>
        <v>100</v>
      </c>
    </row>
    <row r="55" spans="1:7" s="21" customFormat="1" ht="54.75" customHeight="1">
      <c r="A55" s="5" t="s">
        <v>91</v>
      </c>
      <c r="B55" s="7">
        <v>41051200</v>
      </c>
      <c r="C55" s="33" t="s">
        <v>103</v>
      </c>
      <c r="D55" s="15">
        <v>405.2</v>
      </c>
      <c r="E55" s="15">
        <v>281.3</v>
      </c>
      <c r="F55" s="15">
        <f t="shared" si="1"/>
        <v>-123.89999999999998</v>
      </c>
      <c r="G55" s="16">
        <f t="shared" si="2"/>
        <v>69.42250740375124</v>
      </c>
    </row>
    <row r="56" spans="1:7" s="21" customFormat="1" ht="69" customHeight="1">
      <c r="A56" s="5" t="s">
        <v>92</v>
      </c>
      <c r="B56" s="7">
        <v>41051400</v>
      </c>
      <c r="C56" s="33" t="s">
        <v>104</v>
      </c>
      <c r="D56" s="15">
        <v>677.5</v>
      </c>
      <c r="E56" s="15">
        <v>666</v>
      </c>
      <c r="F56" s="15">
        <f t="shared" si="1"/>
        <v>-11.5</v>
      </c>
      <c r="G56" s="16">
        <f t="shared" si="2"/>
        <v>98.30258302583026</v>
      </c>
    </row>
    <row r="57" spans="1:7" s="21" customFormat="1" ht="51.75" customHeight="1">
      <c r="A57" s="5" t="s">
        <v>93</v>
      </c>
      <c r="B57" s="7">
        <v>41051500</v>
      </c>
      <c r="C57" s="31" t="s">
        <v>98</v>
      </c>
      <c r="D57" s="15">
        <v>2034.8</v>
      </c>
      <c r="E57" s="15">
        <v>2034.8</v>
      </c>
      <c r="F57" s="15">
        <f t="shared" si="1"/>
        <v>0</v>
      </c>
      <c r="G57" s="16">
        <f t="shared" si="2"/>
        <v>100</v>
      </c>
    </row>
    <row r="58" spans="1:7" s="21" customFormat="1" ht="56.25" customHeight="1">
      <c r="A58" s="5" t="s">
        <v>48</v>
      </c>
      <c r="B58" s="7">
        <v>41052000</v>
      </c>
      <c r="C58" s="31" t="s">
        <v>99</v>
      </c>
      <c r="D58" s="15">
        <v>1140.8</v>
      </c>
      <c r="E58" s="15">
        <v>999.1</v>
      </c>
      <c r="F58" s="15">
        <f t="shared" si="1"/>
        <v>-141.69999999999993</v>
      </c>
      <c r="G58" s="16">
        <f t="shared" si="2"/>
        <v>87.5788920056101</v>
      </c>
    </row>
    <row r="59" spans="1:7" s="21" customFormat="1" ht="30" customHeight="1">
      <c r="A59" s="5" t="s">
        <v>94</v>
      </c>
      <c r="B59" s="7">
        <v>41053900</v>
      </c>
      <c r="C59" s="40" t="s">
        <v>108</v>
      </c>
      <c r="D59" s="15">
        <v>815.9</v>
      </c>
      <c r="E59" s="15">
        <v>810.1</v>
      </c>
      <c r="F59" s="15">
        <f t="shared" si="1"/>
        <v>-5.7999999999999545</v>
      </c>
      <c r="G59" s="16">
        <f t="shared" si="2"/>
        <v>99.28912856967767</v>
      </c>
    </row>
    <row r="60" spans="1:7" s="21" customFormat="1" ht="63" hidden="1">
      <c r="A60" s="5" t="s">
        <v>48</v>
      </c>
      <c r="B60" s="7">
        <v>41037001</v>
      </c>
      <c r="C60" s="8" t="s">
        <v>47</v>
      </c>
      <c r="D60" s="15"/>
      <c r="E60" s="15"/>
      <c r="F60" s="15">
        <f t="shared" si="1"/>
        <v>0</v>
      </c>
      <c r="G60" s="16" t="e">
        <f t="shared" si="2"/>
        <v>#DIV/0!</v>
      </c>
    </row>
    <row r="61" spans="1:7" s="21" customFormat="1" ht="35.25" customHeight="1">
      <c r="A61" s="63" t="s">
        <v>110</v>
      </c>
      <c r="B61" s="64"/>
      <c r="C61" s="64"/>
      <c r="D61" s="44">
        <f>D39+D40</f>
        <v>467168.8</v>
      </c>
      <c r="E61" s="44">
        <f>E39+E40-0.1</f>
        <v>486533.20000000007</v>
      </c>
      <c r="F61" s="44">
        <f t="shared" si="1"/>
        <v>19364.40000000008</v>
      </c>
      <c r="G61" s="45">
        <f t="shared" si="2"/>
        <v>104.14505420738716</v>
      </c>
    </row>
    <row r="62" spans="1:7" s="23" customFormat="1" ht="24" customHeight="1">
      <c r="A62" s="65" t="s">
        <v>37</v>
      </c>
      <c r="B62" s="66"/>
      <c r="C62" s="66"/>
      <c r="D62" s="66"/>
      <c r="E62" s="66"/>
      <c r="F62" s="66"/>
      <c r="G62" s="66"/>
    </row>
    <row r="63" spans="1:7" s="21" customFormat="1" ht="25.5" customHeight="1">
      <c r="A63" s="41">
        <v>1</v>
      </c>
      <c r="B63" s="42">
        <v>10000000</v>
      </c>
      <c r="C63" s="43" t="s">
        <v>2</v>
      </c>
      <c r="D63" s="44">
        <f>D66+D64+D65</f>
        <v>95</v>
      </c>
      <c r="E63" s="44">
        <f>E66+E64+E65</f>
        <v>127.2</v>
      </c>
      <c r="F63" s="44">
        <f aca="true" t="shared" si="3" ref="F63:F79">E63-D63</f>
        <v>32.2</v>
      </c>
      <c r="G63" s="45">
        <f>E63/D63*100</f>
        <v>133.89473684210526</v>
      </c>
    </row>
    <row r="64" spans="1:7" s="21" customFormat="1" ht="41.25" customHeight="1">
      <c r="A64" s="5" t="s">
        <v>18</v>
      </c>
      <c r="B64" s="7">
        <v>12020000</v>
      </c>
      <c r="C64" s="8" t="s">
        <v>82</v>
      </c>
      <c r="D64" s="15">
        <v>0</v>
      </c>
      <c r="E64" s="15">
        <v>0</v>
      </c>
      <c r="F64" s="15">
        <f>E64-D64</f>
        <v>0</v>
      </c>
      <c r="G64" s="16" t="s">
        <v>54</v>
      </c>
    </row>
    <row r="65" spans="1:7" s="21" customFormat="1" ht="69.75" customHeight="1">
      <c r="A65" s="5" t="s">
        <v>19</v>
      </c>
      <c r="B65" s="7">
        <v>18041500</v>
      </c>
      <c r="C65" s="8" t="s">
        <v>64</v>
      </c>
      <c r="D65" s="15">
        <v>0</v>
      </c>
      <c r="E65" s="15">
        <v>0</v>
      </c>
      <c r="F65" s="15">
        <f>E65-D65</f>
        <v>0</v>
      </c>
      <c r="G65" s="16" t="s">
        <v>54</v>
      </c>
    </row>
    <row r="66" spans="1:7" s="21" customFormat="1" ht="28.5" customHeight="1">
      <c r="A66" s="5" t="s">
        <v>20</v>
      </c>
      <c r="B66" s="7">
        <v>19000000</v>
      </c>
      <c r="C66" s="8" t="s">
        <v>4</v>
      </c>
      <c r="D66" s="15">
        <v>95</v>
      </c>
      <c r="E66" s="15">
        <v>127.2</v>
      </c>
      <c r="F66" s="15">
        <f t="shared" si="3"/>
        <v>32.2</v>
      </c>
      <c r="G66" s="16">
        <f>E66/D66*100</f>
        <v>133.89473684210526</v>
      </c>
    </row>
    <row r="67" spans="1:7" s="21" customFormat="1" ht="78.75" hidden="1">
      <c r="A67" s="5" t="s">
        <v>38</v>
      </c>
      <c r="B67" s="7">
        <v>18041500</v>
      </c>
      <c r="C67" s="13" t="s">
        <v>64</v>
      </c>
      <c r="D67" s="15"/>
      <c r="E67" s="15"/>
      <c r="F67" s="15">
        <f t="shared" si="3"/>
        <v>0</v>
      </c>
      <c r="G67" s="16" t="s">
        <v>54</v>
      </c>
    </row>
    <row r="68" spans="1:7" s="21" customFormat="1" ht="24.75" customHeight="1">
      <c r="A68" s="41" t="s">
        <v>23</v>
      </c>
      <c r="B68" s="42">
        <v>20000000</v>
      </c>
      <c r="C68" s="43" t="s">
        <v>5</v>
      </c>
      <c r="D68" s="44">
        <f>D70+D71+D69</f>
        <v>14347.9</v>
      </c>
      <c r="E68" s="44">
        <f>E70+E71+E69</f>
        <v>16596.999999999996</v>
      </c>
      <c r="F68" s="44">
        <f t="shared" si="3"/>
        <v>2249.0999999999967</v>
      </c>
      <c r="G68" s="45">
        <f>E68/D68*100</f>
        <v>115.67546470215152</v>
      </c>
    </row>
    <row r="69" spans="1:7" s="21" customFormat="1" ht="54" customHeight="1">
      <c r="A69" s="5" t="s">
        <v>24</v>
      </c>
      <c r="B69" s="7">
        <v>24062100</v>
      </c>
      <c r="C69" s="8" t="s">
        <v>105</v>
      </c>
      <c r="D69" s="15">
        <v>0</v>
      </c>
      <c r="E69" s="15">
        <v>0.1</v>
      </c>
      <c r="F69" s="15">
        <f t="shared" si="3"/>
        <v>0.1</v>
      </c>
      <c r="G69" s="16" t="s">
        <v>54</v>
      </c>
    </row>
    <row r="70" spans="1:7" s="21" customFormat="1" ht="38.25" customHeight="1">
      <c r="A70" s="5" t="s">
        <v>25</v>
      </c>
      <c r="B70" s="7">
        <v>24170000</v>
      </c>
      <c r="C70" s="8" t="s">
        <v>49</v>
      </c>
      <c r="D70" s="15">
        <v>30.6</v>
      </c>
      <c r="E70" s="15">
        <v>95.6</v>
      </c>
      <c r="F70" s="15">
        <f t="shared" si="3"/>
        <v>65</v>
      </c>
      <c r="G70" s="16" t="s">
        <v>119</v>
      </c>
    </row>
    <row r="71" spans="1:7" s="21" customFormat="1" ht="29.25" customHeight="1">
      <c r="A71" s="5" t="s">
        <v>26</v>
      </c>
      <c r="B71" s="7">
        <v>25000000</v>
      </c>
      <c r="C71" s="8" t="s">
        <v>9</v>
      </c>
      <c r="D71" s="15">
        <v>14317.3</v>
      </c>
      <c r="E71" s="15">
        <v>16501.3</v>
      </c>
      <c r="F71" s="15">
        <f t="shared" si="3"/>
        <v>2184</v>
      </c>
      <c r="G71" s="16">
        <f>E71/D71*100</f>
        <v>115.25427280283293</v>
      </c>
    </row>
    <row r="72" spans="1:7" s="21" customFormat="1" ht="26.25" customHeight="1" hidden="1">
      <c r="A72" s="5" t="s">
        <v>29</v>
      </c>
      <c r="B72" s="7">
        <v>30000000</v>
      </c>
      <c r="C72" s="8" t="s">
        <v>10</v>
      </c>
      <c r="D72" s="15">
        <f>D74+D73</f>
        <v>0</v>
      </c>
      <c r="E72" s="15">
        <f>E74+E73</f>
        <v>0.01</v>
      </c>
      <c r="F72" s="15">
        <f t="shared" si="3"/>
        <v>0.01</v>
      </c>
      <c r="G72" s="16" t="s">
        <v>54</v>
      </c>
    </row>
    <row r="73" spans="1:7" s="21" customFormat="1" ht="53.25" customHeight="1" hidden="1">
      <c r="A73" s="5" t="s">
        <v>30</v>
      </c>
      <c r="B73" s="7">
        <v>31030000</v>
      </c>
      <c r="C73" s="8" t="s">
        <v>73</v>
      </c>
      <c r="D73" s="15">
        <v>0</v>
      </c>
      <c r="E73" s="15">
        <v>0.01</v>
      </c>
      <c r="F73" s="15">
        <f t="shared" si="3"/>
        <v>0.01</v>
      </c>
      <c r="G73" s="16" t="s">
        <v>54</v>
      </c>
    </row>
    <row r="74" spans="1:7" s="21" customFormat="1" ht="110.25" hidden="1">
      <c r="A74" s="5" t="s">
        <v>72</v>
      </c>
      <c r="B74" s="7">
        <v>33010100</v>
      </c>
      <c r="C74" s="8" t="s">
        <v>69</v>
      </c>
      <c r="D74" s="15">
        <v>0</v>
      </c>
      <c r="E74" s="15">
        <v>0</v>
      </c>
      <c r="F74" s="15">
        <f t="shared" si="3"/>
        <v>0</v>
      </c>
      <c r="G74" s="16" t="s">
        <v>54</v>
      </c>
    </row>
    <row r="75" spans="1:7" s="21" customFormat="1" ht="53.25" customHeight="1">
      <c r="A75" s="5" t="s">
        <v>70</v>
      </c>
      <c r="B75" s="7">
        <v>50110000</v>
      </c>
      <c r="C75" s="24" t="s">
        <v>65</v>
      </c>
      <c r="D75" s="15">
        <v>59.3</v>
      </c>
      <c r="E75" s="15">
        <v>77.1</v>
      </c>
      <c r="F75" s="15">
        <f t="shared" si="3"/>
        <v>17.799999999999997</v>
      </c>
      <c r="G75" s="16">
        <f>E75/D75*100</f>
        <v>130.0168634064081</v>
      </c>
    </row>
    <row r="76" spans="1:8" s="21" customFormat="1" ht="37.5" customHeight="1">
      <c r="A76" s="63" t="s">
        <v>113</v>
      </c>
      <c r="B76" s="64"/>
      <c r="C76" s="64"/>
      <c r="D76" s="44">
        <f>D75+D68+D63+D72</f>
        <v>14502.199999999999</v>
      </c>
      <c r="E76" s="44">
        <f>E75+E68+E63+E72</f>
        <v>16801.309999999994</v>
      </c>
      <c r="F76" s="44">
        <f t="shared" si="3"/>
        <v>2299.109999999995</v>
      </c>
      <c r="G76" s="45">
        <f>E76/D76*100</f>
        <v>115.85352567196698</v>
      </c>
      <c r="H76" s="47"/>
    </row>
    <row r="77" spans="1:7" s="21" customFormat="1" ht="68.25" customHeight="1" hidden="1">
      <c r="A77" s="5" t="s">
        <v>43</v>
      </c>
      <c r="B77" s="7">
        <v>41035101</v>
      </c>
      <c r="C77" s="25" t="s">
        <v>39</v>
      </c>
      <c r="D77" s="15">
        <v>0</v>
      </c>
      <c r="E77" s="15">
        <v>0</v>
      </c>
      <c r="F77" s="15">
        <f t="shared" si="3"/>
        <v>0</v>
      </c>
      <c r="G77" s="16" t="e">
        <f>E77/D77*100</f>
        <v>#DIV/0!</v>
      </c>
    </row>
    <row r="78" spans="1:7" s="21" customFormat="1" ht="197.25" customHeight="1" hidden="1">
      <c r="A78" s="5" t="s">
        <v>50</v>
      </c>
      <c r="B78" s="7">
        <v>41036601</v>
      </c>
      <c r="C78" s="20" t="s">
        <v>51</v>
      </c>
      <c r="D78" s="15">
        <v>0</v>
      </c>
      <c r="E78" s="15">
        <v>0</v>
      </c>
      <c r="F78" s="15">
        <f t="shared" si="3"/>
        <v>0</v>
      </c>
      <c r="G78" s="16" t="e">
        <f>E78/D78*100</f>
        <v>#DIV/0!</v>
      </c>
    </row>
    <row r="79" spans="1:7" s="21" customFormat="1" ht="36" customHeight="1">
      <c r="A79" s="63" t="s">
        <v>114</v>
      </c>
      <c r="B79" s="64"/>
      <c r="C79" s="64"/>
      <c r="D79" s="44">
        <f>D76+D61</f>
        <v>481671</v>
      </c>
      <c r="E79" s="44">
        <f>E76+E61</f>
        <v>503334.51000000007</v>
      </c>
      <c r="F79" s="44">
        <f t="shared" si="3"/>
        <v>21663.510000000068</v>
      </c>
      <c r="G79" s="45">
        <f>E79/D79*100</f>
        <v>104.4975740702679</v>
      </c>
    </row>
    <row r="80" spans="1:7" s="21" customFormat="1" ht="16.5">
      <c r="A80" s="11"/>
      <c r="B80" s="9"/>
      <c r="C80" s="9"/>
      <c r="D80" s="17"/>
      <c r="E80" s="17"/>
      <c r="F80" s="17"/>
      <c r="G80" s="18"/>
    </row>
    <row r="81" spans="1:7" s="21" customFormat="1" ht="64.5" customHeight="1">
      <c r="A81" s="58" t="s">
        <v>41</v>
      </c>
      <c r="B81" s="58"/>
      <c r="C81" s="58"/>
      <c r="D81" s="46"/>
      <c r="E81" s="46"/>
      <c r="F81" s="59" t="s">
        <v>42</v>
      </c>
      <c r="G81" s="59"/>
    </row>
    <row r="82" spans="1:6" ht="12.75">
      <c r="A82" s="26"/>
      <c r="B82" s="23"/>
      <c r="C82" s="23"/>
      <c r="D82" s="27"/>
      <c r="E82" s="27"/>
      <c r="F82" s="27"/>
    </row>
    <row r="83" spans="1:11" s="19" customFormat="1" ht="12.75">
      <c r="A83" s="12"/>
      <c r="B83" s="2"/>
      <c r="C83" s="2"/>
      <c r="D83" s="28"/>
      <c r="E83" s="28"/>
      <c r="F83" s="28"/>
      <c r="H83" s="1"/>
      <c r="I83" s="1"/>
      <c r="J83" s="1"/>
      <c r="K83" s="1"/>
    </row>
    <row r="84" spans="1:11" s="19" customFormat="1" ht="12.75">
      <c r="A84" s="12"/>
      <c r="B84" s="2"/>
      <c r="C84" s="2"/>
      <c r="D84" s="28"/>
      <c r="E84" s="28"/>
      <c r="F84" s="28"/>
      <c r="H84" s="1"/>
      <c r="I84" s="1"/>
      <c r="J84" s="1"/>
      <c r="K84" s="1"/>
    </row>
    <row r="85" spans="1:11" s="19" customFormat="1" ht="12.75">
      <c r="A85" s="12"/>
      <c r="B85" s="2"/>
      <c r="C85" s="2"/>
      <c r="D85" s="28"/>
      <c r="E85" s="28"/>
      <c r="F85" s="28"/>
      <c r="H85" s="1"/>
      <c r="I85" s="1"/>
      <c r="J85" s="1"/>
      <c r="K85" s="1"/>
    </row>
    <row r="86" spans="1:11" s="19" customFormat="1" ht="12.75">
      <c r="A86" s="12"/>
      <c r="B86" s="2"/>
      <c r="C86" s="2"/>
      <c r="D86" s="28"/>
      <c r="E86" s="28"/>
      <c r="F86" s="28"/>
      <c r="H86" s="1"/>
      <c r="I86" s="1"/>
      <c r="J86" s="1"/>
      <c r="K86" s="1"/>
    </row>
    <row r="87" spans="1:11" s="19" customFormat="1" ht="12.75">
      <c r="A87" s="12"/>
      <c r="B87" s="2"/>
      <c r="C87" s="2"/>
      <c r="D87" s="28"/>
      <c r="E87" s="28"/>
      <c r="F87" s="28"/>
      <c r="H87" s="1"/>
      <c r="I87" s="1"/>
      <c r="J87" s="1"/>
      <c r="K87" s="1"/>
    </row>
    <row r="88" spans="1:11" s="19" customFormat="1" ht="12.75">
      <c r="A88" s="12"/>
      <c r="B88" s="2"/>
      <c r="C88" s="2"/>
      <c r="D88" s="28"/>
      <c r="E88" s="28"/>
      <c r="F88" s="28"/>
      <c r="H88" s="1"/>
      <c r="I88" s="1"/>
      <c r="J88" s="1"/>
      <c r="K88" s="1"/>
    </row>
    <row r="89" spans="1:11" s="19" customFormat="1" ht="12.75">
      <c r="A89" s="12"/>
      <c r="B89" s="2"/>
      <c r="C89" s="2"/>
      <c r="D89" s="28"/>
      <c r="E89" s="28"/>
      <c r="F89" s="28"/>
      <c r="H89" s="1"/>
      <c r="I89" s="1"/>
      <c r="J89" s="1"/>
      <c r="K89" s="1"/>
    </row>
    <row r="90" spans="1:11" s="19" customFormat="1" ht="12.75">
      <c r="A90" s="12"/>
      <c r="B90" s="2"/>
      <c r="C90" s="2"/>
      <c r="D90" s="28"/>
      <c r="E90" s="28"/>
      <c r="F90" s="28"/>
      <c r="H90" s="1"/>
      <c r="I90" s="1"/>
      <c r="J90" s="1"/>
      <c r="K90" s="1"/>
    </row>
    <row r="91" spans="1:11" s="19" customFormat="1" ht="12.75">
      <c r="A91" s="12"/>
      <c r="B91" s="2"/>
      <c r="C91" s="2"/>
      <c r="D91" s="28"/>
      <c r="E91" s="28"/>
      <c r="F91" s="28"/>
      <c r="H91" s="1"/>
      <c r="I91" s="1"/>
      <c r="J91" s="1"/>
      <c r="K91" s="1"/>
    </row>
    <row r="92" spans="1:11" s="19" customFormat="1" ht="12.75">
      <c r="A92" s="12"/>
      <c r="B92" s="2"/>
      <c r="C92" s="2"/>
      <c r="D92" s="28"/>
      <c r="E92" s="28"/>
      <c r="F92" s="28"/>
      <c r="H92" s="1"/>
      <c r="I92" s="1"/>
      <c r="J92" s="1"/>
      <c r="K92" s="1"/>
    </row>
    <row r="93" spans="1:11" s="19" customFormat="1" ht="12.75">
      <c r="A93" s="12"/>
      <c r="B93" s="2"/>
      <c r="C93" s="2"/>
      <c r="D93" s="28"/>
      <c r="E93" s="28"/>
      <c r="F93" s="28"/>
      <c r="H93" s="1"/>
      <c r="I93" s="1"/>
      <c r="J93" s="1"/>
      <c r="K93" s="1"/>
    </row>
    <row r="94" spans="1:11" s="19" customFormat="1" ht="12.75">
      <c r="A94" s="12"/>
      <c r="B94" s="2"/>
      <c r="C94" s="2"/>
      <c r="D94" s="28"/>
      <c r="E94" s="28"/>
      <c r="F94" s="28"/>
      <c r="H94" s="1"/>
      <c r="I94" s="1"/>
      <c r="J94" s="1"/>
      <c r="K94" s="1"/>
    </row>
    <row r="95" spans="1:11" s="19" customFormat="1" ht="12.75">
      <c r="A95" s="12"/>
      <c r="B95" s="2"/>
      <c r="C95" s="2"/>
      <c r="D95" s="28"/>
      <c r="E95" s="28"/>
      <c r="F95" s="28"/>
      <c r="H95" s="1"/>
      <c r="I95" s="1"/>
      <c r="J95" s="1"/>
      <c r="K95" s="1"/>
    </row>
    <row r="96" spans="1:11" s="19" customFormat="1" ht="12.75">
      <c r="A96" s="12"/>
      <c r="B96" s="2"/>
      <c r="C96" s="2"/>
      <c r="D96" s="28"/>
      <c r="E96" s="28"/>
      <c r="F96" s="28"/>
      <c r="H96" s="1"/>
      <c r="I96" s="1"/>
      <c r="J96" s="1"/>
      <c r="K96" s="1"/>
    </row>
    <row r="97" spans="1:11" s="19" customFormat="1" ht="12.75">
      <c r="A97" s="12"/>
      <c r="B97" s="2"/>
      <c r="C97" s="2"/>
      <c r="D97" s="28"/>
      <c r="E97" s="28"/>
      <c r="F97" s="28"/>
      <c r="H97" s="1"/>
      <c r="I97" s="1"/>
      <c r="J97" s="1"/>
      <c r="K97" s="1"/>
    </row>
  </sheetData>
  <sheetProtection/>
  <mergeCells count="18">
    <mergeCell ref="A81:C81"/>
    <mergeCell ref="F81:G81"/>
    <mergeCell ref="A13:G13"/>
    <mergeCell ref="A39:C39"/>
    <mergeCell ref="A61:C61"/>
    <mergeCell ref="A62:G62"/>
    <mergeCell ref="A76:C76"/>
    <mergeCell ref="A79:C79"/>
    <mergeCell ref="B5:G5"/>
    <mergeCell ref="A6:G6"/>
    <mergeCell ref="A7:G7"/>
    <mergeCell ref="A9:A11"/>
    <mergeCell ref="B9:B11"/>
    <mergeCell ref="C9:C11"/>
    <mergeCell ref="D9:D11"/>
    <mergeCell ref="E9:E11"/>
    <mergeCell ref="F9:F11"/>
    <mergeCell ref="G9:G11"/>
  </mergeCells>
  <printOptions/>
  <pageMargins left="1.5748031496062993" right="0.5905511811023623" top="0.5905511811023623" bottom="0.3937007874015748" header="0" footer="0"/>
  <pageSetup fitToHeight="3" horizontalDpi="600" verticalDpi="600" orientation="portrait" paperSize="9" scale="60" r:id="rId1"/>
  <headerFooter differentFirst="1" alignWithMargins="0">
    <oddFooter>&amp;C&amp;P</oddFooter>
  </headerFooter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Корецкая</cp:lastModifiedBy>
  <cp:lastPrinted>2019-03-15T12:41:09Z</cp:lastPrinted>
  <dcterms:created xsi:type="dcterms:W3CDTF">2011-04-11T13:37:59Z</dcterms:created>
  <dcterms:modified xsi:type="dcterms:W3CDTF">2019-03-29T13:02:06Z</dcterms:modified>
  <cp:category/>
  <cp:version/>
  <cp:contentType/>
  <cp:contentStatus/>
</cp:coreProperties>
</file>